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ndmarker-my.sharepoint.de/personal/at_agentur-brandmarker_de/Documents/Desktop/"/>
    </mc:Choice>
  </mc:AlternateContent>
  <xr:revisionPtr revIDLastSave="22" documentId="8_{3BE22AA4-F7D7-440D-B8F8-DE623E09A1DD}" xr6:coauthVersionLast="47" xr6:coauthVersionMax="47" xr10:uidLastSave="{1B8C9E08-85F5-420F-9BE1-596ABDB94CBC}"/>
  <bookViews>
    <workbookView minimized="1" xWindow="3420" yWindow="3420" windowWidth="28800" windowHeight="15370" xr2:uid="{2809083A-7A9D-4B90-A693-AFD1D268C996}"/>
  </bookViews>
  <sheets>
    <sheet name="Tabelle1" sheetId="1" r:id="rId1"/>
  </sheets>
  <definedNames>
    <definedName name="_xlnm.Print_Area" localSheetId="0">Tabelle1!$A$1:$O$16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K11" i="1" s="1"/>
  <c r="L11" i="1"/>
  <c r="M11" i="1" s="1"/>
  <c r="N11" i="1"/>
  <c r="O11" i="1" s="1"/>
  <c r="J12" i="1"/>
  <c r="K12" i="1" s="1"/>
  <c r="L12" i="1"/>
  <c r="M12" i="1" s="1"/>
  <c r="N12" i="1"/>
  <c r="O12" i="1" s="1"/>
  <c r="J13" i="1"/>
  <c r="K13" i="1" s="1"/>
  <c r="L13" i="1"/>
  <c r="M13" i="1" s="1"/>
  <c r="N13" i="1"/>
  <c r="O13" i="1" s="1"/>
  <c r="J14" i="1"/>
  <c r="K14" i="1" s="1"/>
  <c r="L14" i="1"/>
  <c r="M14" i="1" s="1"/>
  <c r="N14" i="1"/>
  <c r="O14" i="1" s="1"/>
  <c r="J15" i="1"/>
  <c r="K15" i="1" s="1"/>
  <c r="L15" i="1"/>
  <c r="M15" i="1" s="1"/>
  <c r="N15" i="1"/>
  <c r="O15" i="1" s="1"/>
  <c r="J16" i="1"/>
  <c r="K16" i="1" s="1"/>
  <c r="L16" i="1"/>
  <c r="M16" i="1" s="1"/>
  <c r="N16" i="1"/>
  <c r="O16" i="1" s="1"/>
  <c r="G16" i="1"/>
  <c r="G15" i="1"/>
  <c r="G14" i="1"/>
  <c r="G13" i="1"/>
  <c r="J7" i="1"/>
  <c r="G6" i="1"/>
  <c r="G7" i="1"/>
  <c r="G8" i="1"/>
  <c r="G9" i="1"/>
  <c r="G10" i="1"/>
  <c r="G11" i="1"/>
  <c r="G12" i="1"/>
  <c r="G5" i="1"/>
  <c r="J6" i="1"/>
  <c r="L6" i="1"/>
  <c r="N6" i="1"/>
  <c r="L7" i="1"/>
  <c r="N7" i="1"/>
  <c r="J8" i="1"/>
  <c r="L8" i="1"/>
  <c r="N8" i="1"/>
  <c r="J9" i="1"/>
  <c r="L9" i="1"/>
  <c r="N9" i="1"/>
  <c r="J10" i="1"/>
  <c r="L10" i="1"/>
  <c r="N10" i="1"/>
  <c r="N5" i="1"/>
  <c r="L5" i="1"/>
  <c r="J5" i="1"/>
  <c r="K10" i="1" l="1"/>
  <c r="O9" i="1"/>
  <c r="M10" i="1"/>
  <c r="O10" i="1"/>
  <c r="M8" i="1"/>
  <c r="O7" i="1"/>
  <c r="M7" i="1"/>
  <c r="K7" i="1"/>
  <c r="O6" i="1"/>
  <c r="M6" i="1"/>
  <c r="K6" i="1"/>
  <c r="M9" i="1"/>
  <c r="K9" i="1"/>
  <c r="O8" i="1"/>
  <c r="K8" i="1"/>
  <c r="O5" i="1"/>
  <c r="K5" i="1"/>
  <c r="M5" i="1"/>
</calcChain>
</file>

<file path=xl/sharedStrings.xml><?xml version="1.0" encoding="utf-8"?>
<sst xmlns="http://schemas.openxmlformats.org/spreadsheetml/2006/main" count="28" uniqueCount="18">
  <si>
    <t>Gestehungskosten VIRACON Systeme inkl. Speicher "Made in Germany"</t>
  </si>
  <si>
    <t>Anlagenbeschreibung</t>
  </si>
  <si>
    <t>Ausrichtung</t>
  </si>
  <si>
    <t>kWp</t>
  </si>
  <si>
    <t>Speicher</t>
  </si>
  <si>
    <t>Leistung</t>
  </si>
  <si>
    <t>Kappa</t>
  </si>
  <si>
    <t>Invest</t>
  </si>
  <si>
    <t>Betriebskosten</t>
  </si>
  <si>
    <t>20 Jahre</t>
  </si>
  <si>
    <t>25 Jahren</t>
  </si>
  <si>
    <t>30 Jahren</t>
  </si>
  <si>
    <t xml:space="preserve">VIRACO Komplett-System </t>
  </si>
  <si>
    <t>Ost/West</t>
  </si>
  <si>
    <t>AfA/Jahr u. Gestehungskosten je kWh bei zu erwartender Lebensdauer von</t>
  </si>
  <si>
    <t>Süd</t>
  </si>
  <si>
    <t>Ertrag je kWp</t>
  </si>
  <si>
    <t>Ertrag gesamt im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</si>
</sst>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_-* #,##0.0000\ &quot;€&quot;_-;\-* #,##0.00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6" tint="0.3999755851924192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1518-8B27-4011-A86D-51F33195D13D}">
  <sheetPr>
    <pageSetUpPr fitToPage="1"/>
  </sheetPr>
  <dimension ref="A1:O16"/>
  <sheetViews>
    <sheetView tabSelected="1" workbookViewId="0">
      <selection activeCell="I20" sqref="I20"/>
    </sheetView>
  </sheetViews>
  <sheetFormatPr baseColWidth="10" defaultColWidth="11.54296875" defaultRowHeight="14.5" x14ac:dyDescent="0.35"/>
  <cols>
    <col min="1" max="1" width="28.36328125" style="1" customWidth="1"/>
    <col min="2" max="5" width="11.54296875" style="2"/>
    <col min="6" max="6" width="11.36328125" style="2" bestFit="1" customWidth="1"/>
    <col min="7" max="7" width="16" style="2" bestFit="1" customWidth="1"/>
    <col min="8" max="8" width="11.54296875" style="2"/>
    <col min="9" max="9" width="13" style="2" bestFit="1" customWidth="1"/>
    <col min="10" max="10" width="10.08984375" style="2" customWidth="1"/>
    <col min="11" max="11" width="9" style="2" bestFit="1" customWidth="1"/>
    <col min="12" max="12" width="7.36328125" style="2" customWidth="1"/>
    <col min="13" max="13" width="9" style="1" bestFit="1" customWidth="1"/>
    <col min="14" max="14" width="7.36328125" style="1" customWidth="1"/>
    <col min="15" max="15" width="9" style="1" bestFit="1" customWidth="1"/>
    <col min="16" max="16384" width="11.54296875" style="1"/>
  </cols>
  <sheetData>
    <row r="1" spans="1:15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</row>
    <row r="2" spans="1:15" x14ac:dyDescent="0.3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  <c r="N2" s="3"/>
      <c r="O2" s="3"/>
    </row>
    <row r="3" spans="1:15" ht="35" customHeight="1" x14ac:dyDescent="0.35">
      <c r="A3" s="3"/>
      <c r="B3" s="4"/>
      <c r="C3" s="5" t="s">
        <v>4</v>
      </c>
      <c r="D3" s="5"/>
      <c r="E3" s="4"/>
      <c r="F3" s="4"/>
      <c r="G3" s="4"/>
      <c r="H3" s="4"/>
      <c r="I3" s="4"/>
      <c r="J3" s="6" t="s">
        <v>14</v>
      </c>
      <c r="K3" s="6"/>
      <c r="L3" s="6"/>
      <c r="M3" s="6"/>
      <c r="N3" s="6"/>
      <c r="O3" s="6"/>
    </row>
    <row r="4" spans="1:15" x14ac:dyDescent="0.35">
      <c r="A4" s="3" t="s">
        <v>1</v>
      </c>
      <c r="B4" s="4" t="s">
        <v>3</v>
      </c>
      <c r="C4" s="4" t="s">
        <v>5</v>
      </c>
      <c r="D4" s="4" t="s">
        <v>6</v>
      </c>
      <c r="E4" s="4" t="s">
        <v>2</v>
      </c>
      <c r="F4" s="4" t="s">
        <v>16</v>
      </c>
      <c r="G4" s="4" t="s">
        <v>17</v>
      </c>
      <c r="H4" s="4" t="s">
        <v>7</v>
      </c>
      <c r="I4" s="4" t="s">
        <v>8</v>
      </c>
      <c r="J4" s="5" t="s">
        <v>9</v>
      </c>
      <c r="K4" s="5"/>
      <c r="L4" s="5" t="s">
        <v>10</v>
      </c>
      <c r="M4" s="5"/>
      <c r="N4" s="5" t="s">
        <v>11</v>
      </c>
      <c r="O4" s="5"/>
    </row>
    <row r="5" spans="1:15" x14ac:dyDescent="0.35">
      <c r="A5" s="3" t="s">
        <v>12</v>
      </c>
      <c r="B5" s="4">
        <v>10.199999999999999</v>
      </c>
      <c r="C5" s="4">
        <v>10</v>
      </c>
      <c r="D5" s="4">
        <v>11</v>
      </c>
      <c r="E5" s="4" t="s">
        <v>13</v>
      </c>
      <c r="F5" s="4">
        <v>940</v>
      </c>
      <c r="G5" s="4">
        <f>F5*B5</f>
        <v>9588</v>
      </c>
      <c r="H5" s="4">
        <v>24000</v>
      </c>
      <c r="I5" s="4">
        <v>120</v>
      </c>
      <c r="J5" s="4">
        <f>SUM($H5/20)+$I5</f>
        <v>1320</v>
      </c>
      <c r="K5" s="7">
        <f>J5/$G5</f>
        <v>0.13767209011264081</v>
      </c>
      <c r="L5" s="4">
        <f>SUM($H5/25)+$I5</f>
        <v>1080</v>
      </c>
      <c r="M5" s="7">
        <f t="shared" ref="M5" si="0">L5/$G5</f>
        <v>0.11264080100125157</v>
      </c>
      <c r="N5" s="4">
        <f>SUM($H5/30)+$I5</f>
        <v>920</v>
      </c>
      <c r="O5" s="7">
        <f t="shared" ref="O5:O16" si="1">N5/$G5</f>
        <v>9.5953274926992072E-2</v>
      </c>
    </row>
    <row r="6" spans="1:15" x14ac:dyDescent="0.35">
      <c r="A6" s="3"/>
      <c r="B6" s="4">
        <v>12.75</v>
      </c>
      <c r="C6" s="4">
        <v>10</v>
      </c>
      <c r="D6" s="4">
        <v>11</v>
      </c>
      <c r="E6" s="4" t="s">
        <v>13</v>
      </c>
      <c r="F6" s="4">
        <v>940</v>
      </c>
      <c r="G6" s="4">
        <f t="shared" ref="G6:G16" si="2">F6*B6</f>
        <v>11985</v>
      </c>
      <c r="H6" s="4">
        <v>26500</v>
      </c>
      <c r="I6" s="4">
        <v>120</v>
      </c>
      <c r="J6" s="4">
        <f t="shared" ref="J6:J16" si="3">SUM($H6/20)+$I6</f>
        <v>1445</v>
      </c>
      <c r="K6" s="7">
        <f t="shared" ref="K6:K16" si="4">J6/$G6</f>
        <v>0.12056737588652482</v>
      </c>
      <c r="L6" s="4">
        <f t="shared" ref="L6:L16" si="5">SUM($H6/25)+$I6</f>
        <v>1180</v>
      </c>
      <c r="M6" s="7">
        <f t="shared" ref="M6" si="6">L6/$G6</f>
        <v>9.8456403838130993E-2</v>
      </c>
      <c r="N6" s="4">
        <f t="shared" ref="N6:N16" si="7">SUM($H6/30)+$I6</f>
        <v>1003.3333333333334</v>
      </c>
      <c r="O6" s="7">
        <f t="shared" si="1"/>
        <v>8.3715755805868444E-2</v>
      </c>
    </row>
    <row r="7" spans="1:15" x14ac:dyDescent="0.35">
      <c r="A7" s="3"/>
      <c r="B7" s="4">
        <v>17</v>
      </c>
      <c r="C7" s="4">
        <v>10</v>
      </c>
      <c r="D7" s="4">
        <v>11</v>
      </c>
      <c r="E7" s="4" t="s">
        <v>13</v>
      </c>
      <c r="F7" s="4">
        <v>940</v>
      </c>
      <c r="G7" s="4">
        <f t="shared" si="2"/>
        <v>15980</v>
      </c>
      <c r="H7" s="4">
        <v>31000</v>
      </c>
      <c r="I7" s="4">
        <v>120</v>
      </c>
      <c r="J7" s="4">
        <f>SUM($H7/20)+$I7</f>
        <v>1670</v>
      </c>
      <c r="K7" s="7">
        <f t="shared" si="4"/>
        <v>0.10450563204005006</v>
      </c>
      <c r="L7" s="4">
        <f t="shared" si="5"/>
        <v>1360</v>
      </c>
      <c r="M7" s="7">
        <f t="shared" ref="M7" si="8">L7/$G7</f>
        <v>8.5106382978723402E-2</v>
      </c>
      <c r="N7" s="4">
        <f t="shared" si="7"/>
        <v>1153.3333333333333</v>
      </c>
      <c r="O7" s="7">
        <f t="shared" si="1"/>
        <v>7.2173550271172296E-2</v>
      </c>
    </row>
    <row r="8" spans="1:15" x14ac:dyDescent="0.35">
      <c r="A8" s="3"/>
      <c r="B8" s="4">
        <v>10.199999999999999</v>
      </c>
      <c r="C8" s="4">
        <v>10</v>
      </c>
      <c r="D8" s="4">
        <v>11</v>
      </c>
      <c r="E8" s="4" t="s">
        <v>15</v>
      </c>
      <c r="F8" s="4">
        <v>1150</v>
      </c>
      <c r="G8" s="4">
        <f t="shared" si="2"/>
        <v>11730</v>
      </c>
      <c r="H8" s="4">
        <v>24000</v>
      </c>
      <c r="I8" s="4">
        <v>120</v>
      </c>
      <c r="J8" s="4">
        <f t="shared" si="3"/>
        <v>1320</v>
      </c>
      <c r="K8" s="7">
        <f t="shared" si="4"/>
        <v>0.11253196930946291</v>
      </c>
      <c r="L8" s="4">
        <f t="shared" si="5"/>
        <v>1080</v>
      </c>
      <c r="M8" s="7">
        <f t="shared" ref="M8" si="9">L8/$G8</f>
        <v>9.2071611253196933E-2</v>
      </c>
      <c r="N8" s="4">
        <f t="shared" si="7"/>
        <v>920</v>
      </c>
      <c r="O8" s="7">
        <f t="shared" si="1"/>
        <v>7.8431372549019607E-2</v>
      </c>
    </row>
    <row r="9" spans="1:15" x14ac:dyDescent="0.35">
      <c r="A9" s="3"/>
      <c r="B9" s="4">
        <v>12.75</v>
      </c>
      <c r="C9" s="4">
        <v>10</v>
      </c>
      <c r="D9" s="4">
        <v>11</v>
      </c>
      <c r="E9" s="4" t="s">
        <v>15</v>
      </c>
      <c r="F9" s="4">
        <v>1150</v>
      </c>
      <c r="G9" s="4">
        <f t="shared" si="2"/>
        <v>14662.5</v>
      </c>
      <c r="H9" s="4">
        <v>26500</v>
      </c>
      <c r="I9" s="4">
        <v>120</v>
      </c>
      <c r="J9" s="4">
        <f t="shared" si="3"/>
        <v>1445</v>
      </c>
      <c r="K9" s="7">
        <f t="shared" si="4"/>
        <v>9.8550724637681164E-2</v>
      </c>
      <c r="L9" s="4">
        <f t="shared" si="5"/>
        <v>1180</v>
      </c>
      <c r="M9" s="7">
        <f t="shared" ref="M9" si="10">L9/$G9</f>
        <v>8.0477408354646202E-2</v>
      </c>
      <c r="N9" s="4">
        <f t="shared" si="7"/>
        <v>1003.3333333333334</v>
      </c>
      <c r="O9" s="7">
        <f t="shared" si="1"/>
        <v>6.8428530832622902E-2</v>
      </c>
    </row>
    <row r="10" spans="1:15" x14ac:dyDescent="0.35">
      <c r="A10" s="3"/>
      <c r="B10" s="4">
        <v>17</v>
      </c>
      <c r="C10" s="4">
        <v>10</v>
      </c>
      <c r="D10" s="4">
        <v>11</v>
      </c>
      <c r="E10" s="4" t="s">
        <v>15</v>
      </c>
      <c r="F10" s="4">
        <v>1150</v>
      </c>
      <c r="G10" s="4">
        <f t="shared" si="2"/>
        <v>19550</v>
      </c>
      <c r="H10" s="4">
        <v>31000</v>
      </c>
      <c r="I10" s="4">
        <v>120</v>
      </c>
      <c r="J10" s="4">
        <f t="shared" si="3"/>
        <v>1670</v>
      </c>
      <c r="K10" s="8">
        <f t="shared" si="4"/>
        <v>8.5421994884910479E-2</v>
      </c>
      <c r="L10" s="4">
        <f t="shared" si="5"/>
        <v>1360</v>
      </c>
      <c r="M10" s="8">
        <f t="shared" ref="M10" si="11">L10/$G10</f>
        <v>6.9565217391304349E-2</v>
      </c>
      <c r="N10" s="4">
        <f t="shared" si="7"/>
        <v>1153.3333333333333</v>
      </c>
      <c r="O10" s="8">
        <f t="shared" si="1"/>
        <v>5.8994032395566921E-2</v>
      </c>
    </row>
    <row r="11" spans="1:15" x14ac:dyDescent="0.35">
      <c r="A11" s="3"/>
      <c r="B11" s="4">
        <v>10.199999999999999</v>
      </c>
      <c r="C11" s="4">
        <v>20</v>
      </c>
      <c r="D11" s="4">
        <v>14</v>
      </c>
      <c r="E11" s="4" t="s">
        <v>13</v>
      </c>
      <c r="F11" s="4">
        <v>940</v>
      </c>
      <c r="G11" s="4">
        <f t="shared" si="2"/>
        <v>9588</v>
      </c>
      <c r="H11" s="4">
        <v>26500</v>
      </c>
      <c r="I11" s="4">
        <v>120</v>
      </c>
      <c r="J11" s="4">
        <f t="shared" si="3"/>
        <v>1445</v>
      </c>
      <c r="K11" s="7">
        <f t="shared" si="4"/>
        <v>0.15070921985815602</v>
      </c>
      <c r="L11" s="4">
        <f t="shared" si="5"/>
        <v>1180</v>
      </c>
      <c r="M11" s="7">
        <f t="shared" ref="M11" si="12">L11/$G11</f>
        <v>0.12307050479766375</v>
      </c>
      <c r="N11" s="4">
        <f t="shared" si="7"/>
        <v>1003.3333333333334</v>
      </c>
      <c r="O11" s="7">
        <f t="shared" si="1"/>
        <v>0.10464469475733557</v>
      </c>
    </row>
    <row r="12" spans="1:15" x14ac:dyDescent="0.35">
      <c r="A12" s="3"/>
      <c r="B12" s="4">
        <v>12.75</v>
      </c>
      <c r="C12" s="4">
        <v>20</v>
      </c>
      <c r="D12" s="4">
        <v>14</v>
      </c>
      <c r="E12" s="4" t="s">
        <v>13</v>
      </c>
      <c r="F12" s="4">
        <v>940</v>
      </c>
      <c r="G12" s="4">
        <f t="shared" si="2"/>
        <v>11985</v>
      </c>
      <c r="H12" s="4">
        <v>29000</v>
      </c>
      <c r="I12" s="4">
        <v>125</v>
      </c>
      <c r="J12" s="4">
        <f t="shared" si="3"/>
        <v>1575</v>
      </c>
      <c r="K12" s="7">
        <f t="shared" si="4"/>
        <v>0.13141426783479349</v>
      </c>
      <c r="L12" s="4">
        <f t="shared" si="5"/>
        <v>1285</v>
      </c>
      <c r="M12" s="7">
        <f t="shared" ref="M12" si="13">L12/$G12</f>
        <v>0.10721735502711723</v>
      </c>
      <c r="N12" s="4">
        <f t="shared" si="7"/>
        <v>1091.6666666666665</v>
      </c>
      <c r="O12" s="7">
        <f t="shared" si="1"/>
        <v>9.1086079821999705E-2</v>
      </c>
    </row>
    <row r="13" spans="1:15" x14ac:dyDescent="0.35">
      <c r="A13" s="3"/>
      <c r="B13" s="4">
        <v>17</v>
      </c>
      <c r="C13" s="4">
        <v>20</v>
      </c>
      <c r="D13" s="4">
        <v>14</v>
      </c>
      <c r="E13" s="4" t="s">
        <v>13</v>
      </c>
      <c r="F13" s="4">
        <v>940</v>
      </c>
      <c r="G13" s="4">
        <f t="shared" si="2"/>
        <v>15980</v>
      </c>
      <c r="H13" s="4">
        <v>34000</v>
      </c>
      <c r="I13" s="4">
        <v>140</v>
      </c>
      <c r="J13" s="4">
        <f t="shared" si="3"/>
        <v>1840</v>
      </c>
      <c r="K13" s="7">
        <f t="shared" si="4"/>
        <v>0.11514392991239049</v>
      </c>
      <c r="L13" s="4">
        <f t="shared" si="5"/>
        <v>1500</v>
      </c>
      <c r="M13" s="7">
        <f t="shared" ref="M13" si="14">L13/$G13</f>
        <v>9.3867334167709635E-2</v>
      </c>
      <c r="N13" s="4">
        <f t="shared" si="7"/>
        <v>1273.3333333333333</v>
      </c>
      <c r="O13" s="7">
        <f t="shared" si="1"/>
        <v>7.9682937004589061E-2</v>
      </c>
    </row>
    <row r="14" spans="1:15" x14ac:dyDescent="0.35">
      <c r="A14" s="3"/>
      <c r="B14" s="4">
        <v>10.199999999999999</v>
      </c>
      <c r="C14" s="4">
        <v>20</v>
      </c>
      <c r="D14" s="4">
        <v>14</v>
      </c>
      <c r="E14" s="4" t="s">
        <v>15</v>
      </c>
      <c r="F14" s="4">
        <v>1150</v>
      </c>
      <c r="G14" s="4">
        <f t="shared" si="2"/>
        <v>11730</v>
      </c>
      <c r="H14" s="4">
        <v>26500</v>
      </c>
      <c r="I14" s="4">
        <v>120</v>
      </c>
      <c r="J14" s="4">
        <f t="shared" si="3"/>
        <v>1445</v>
      </c>
      <c r="K14" s="7">
        <f t="shared" si="4"/>
        <v>0.12318840579710146</v>
      </c>
      <c r="L14" s="4">
        <f t="shared" si="5"/>
        <v>1180</v>
      </c>
      <c r="M14" s="7">
        <f t="shared" ref="M14" si="15">L14/$G14</f>
        <v>0.10059676044330776</v>
      </c>
      <c r="N14" s="4">
        <f t="shared" si="7"/>
        <v>1003.3333333333334</v>
      </c>
      <c r="O14" s="7">
        <f t="shared" si="1"/>
        <v>8.5535663540778628E-2</v>
      </c>
    </row>
    <row r="15" spans="1:15" x14ac:dyDescent="0.35">
      <c r="A15" s="3"/>
      <c r="B15" s="4">
        <v>12.75</v>
      </c>
      <c r="C15" s="4">
        <v>20</v>
      </c>
      <c r="D15" s="4">
        <v>14</v>
      </c>
      <c r="E15" s="4" t="s">
        <v>15</v>
      </c>
      <c r="F15" s="4">
        <v>1150</v>
      </c>
      <c r="G15" s="4">
        <f t="shared" si="2"/>
        <v>14662.5</v>
      </c>
      <c r="H15" s="4">
        <v>29000</v>
      </c>
      <c r="I15" s="4">
        <v>125</v>
      </c>
      <c r="J15" s="4">
        <f t="shared" si="3"/>
        <v>1575</v>
      </c>
      <c r="K15" s="7">
        <f t="shared" si="4"/>
        <v>0.10741687979539642</v>
      </c>
      <c r="L15" s="4">
        <f t="shared" si="5"/>
        <v>1285</v>
      </c>
      <c r="M15" s="7">
        <f t="shared" ref="M15" si="16">L15/$G15</f>
        <v>8.7638533674339297E-2</v>
      </c>
      <c r="N15" s="4">
        <f t="shared" si="7"/>
        <v>1091.6666666666665</v>
      </c>
      <c r="O15" s="7">
        <f t="shared" si="1"/>
        <v>7.4452969593634538E-2</v>
      </c>
    </row>
    <row r="16" spans="1:15" x14ac:dyDescent="0.35">
      <c r="A16" s="3"/>
      <c r="B16" s="4">
        <v>17</v>
      </c>
      <c r="C16" s="4">
        <v>20</v>
      </c>
      <c r="D16" s="4">
        <v>14</v>
      </c>
      <c r="E16" s="4" t="s">
        <v>15</v>
      </c>
      <c r="F16" s="4">
        <v>1150</v>
      </c>
      <c r="G16" s="4">
        <f t="shared" si="2"/>
        <v>19550</v>
      </c>
      <c r="H16" s="4">
        <v>34000</v>
      </c>
      <c r="I16" s="4">
        <v>140</v>
      </c>
      <c r="J16" s="4">
        <f t="shared" si="3"/>
        <v>1840</v>
      </c>
      <c r="K16" s="7">
        <f t="shared" si="4"/>
        <v>9.4117647058823528E-2</v>
      </c>
      <c r="L16" s="4">
        <f t="shared" si="5"/>
        <v>1500</v>
      </c>
      <c r="M16" s="7">
        <f t="shared" ref="M16" si="17">L16/$G16</f>
        <v>7.6726342710997444E-2</v>
      </c>
      <c r="N16" s="4">
        <f t="shared" si="7"/>
        <v>1273.3333333333333</v>
      </c>
      <c r="O16" s="7">
        <f t="shared" si="1"/>
        <v>6.5132139812446713E-2</v>
      </c>
    </row>
  </sheetData>
  <mergeCells count="5">
    <mergeCell ref="C3:D3"/>
    <mergeCell ref="J4:K4"/>
    <mergeCell ref="L4:M4"/>
    <mergeCell ref="N4:O4"/>
    <mergeCell ref="J3:O3"/>
  </mergeCells>
  <pageMargins left="0.7" right="0.7" top="0.78740157499999996" bottom="0.78740157499999996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 Schmidt</dc:creator>
  <cp:lastModifiedBy>Alexandra Thomas</cp:lastModifiedBy>
  <cp:lastPrinted>2024-10-28T11:00:11Z</cp:lastPrinted>
  <dcterms:created xsi:type="dcterms:W3CDTF">2024-10-22T12:21:29Z</dcterms:created>
  <dcterms:modified xsi:type="dcterms:W3CDTF">2024-10-28T11:00:36Z</dcterms:modified>
</cp:coreProperties>
</file>